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BUNGA PUNYA\LAPORAN REALISASI\"/>
    </mc:Choice>
  </mc:AlternateContent>
  <xr:revisionPtr revIDLastSave="0" documentId="13_ncr:1_{90A2C067-A8E1-499E-B43B-93713B4EA0B3}" xr6:coauthVersionLast="47" xr6:coauthVersionMax="47" xr10:uidLastSave="{00000000-0000-0000-0000-000000000000}"/>
  <bookViews>
    <workbookView minimized="1" xWindow="7545" yWindow="4530" windowWidth="21600" windowHeight="11295" activeTab="2" xr2:uid="{00000000-000D-0000-FFFF-FFFF00000000}"/>
  </bookViews>
  <sheets>
    <sheet name="LAPORAN REALISASI ANGGARAN  4" sheetId="7" r:id="rId1"/>
    <sheet name="LAPORAN REALISASI ANGGARAN  3" sheetId="6" r:id="rId2"/>
    <sheet name="LAPORAN REALISASI ANGGARAN 2" sheetId="1" r:id="rId3"/>
    <sheet name="LAPORAN REALISASI ANGGARAN 1" sheetId="3" r:id="rId4"/>
  </sheets>
  <externalReferences>
    <externalReference r:id="rId5"/>
    <externalReference r:id="rId6"/>
  </externalReferences>
  <definedNames>
    <definedName name="_xlnm.Print_Area" localSheetId="2">'LAPORAN REALISASI ANGGARAN 2'!$A$1:$G$35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D9" i="1"/>
  <c r="D23" i="7"/>
  <c r="E20" i="7"/>
  <c r="F20" i="7" s="1"/>
  <c r="E19" i="7"/>
  <c r="F19" i="7" s="1"/>
  <c r="E18" i="7"/>
  <c r="F18" i="7" s="1"/>
  <c r="E17" i="7"/>
  <c r="F17" i="7" s="1"/>
  <c r="D16" i="7"/>
  <c r="D21" i="7" s="1"/>
  <c r="C16" i="7"/>
  <c r="C21" i="7" s="1"/>
  <c r="C25" i="7" s="1"/>
  <c r="C26" i="7" s="1"/>
  <c r="E15" i="7"/>
  <c r="F15" i="7" s="1"/>
  <c r="E14" i="7"/>
  <c r="F14" i="7" s="1"/>
  <c r="E13" i="7"/>
  <c r="F13" i="7" s="1"/>
  <c r="E12" i="7"/>
  <c r="F12" i="7" s="1"/>
  <c r="F9" i="7"/>
  <c r="D9" i="7"/>
  <c r="C9" i="7"/>
  <c r="D23" i="6"/>
  <c r="E20" i="6"/>
  <c r="F20" i="6" s="1"/>
  <c r="E19" i="6"/>
  <c r="F19" i="6" s="1"/>
  <c r="E18" i="6"/>
  <c r="F18" i="6" s="1"/>
  <c r="E17" i="6"/>
  <c r="F17" i="6" s="1"/>
  <c r="D16" i="6"/>
  <c r="D21" i="6" s="1"/>
  <c r="C16" i="6"/>
  <c r="C21" i="6" s="1"/>
  <c r="E15" i="6"/>
  <c r="F15" i="6" s="1"/>
  <c r="E14" i="6"/>
  <c r="F14" i="6" s="1"/>
  <c r="E13" i="6"/>
  <c r="F13" i="6" s="1"/>
  <c r="E12" i="6"/>
  <c r="F9" i="6"/>
  <c r="E9" i="6"/>
  <c r="D9" i="6"/>
  <c r="C9" i="6"/>
  <c r="C9" i="1"/>
  <c r="E20" i="1"/>
  <c r="D25" i="6" l="1"/>
  <c r="D25" i="7"/>
  <c r="E16" i="7"/>
  <c r="E21" i="7"/>
  <c r="E25" i="7" s="1"/>
  <c r="F25" i="7" s="1"/>
  <c r="C25" i="6"/>
  <c r="C26" i="6" s="1"/>
  <c r="F12" i="6"/>
  <c r="E16" i="6"/>
  <c r="E21" i="6" s="1"/>
  <c r="F21" i="6" s="1"/>
  <c r="D16" i="1"/>
  <c r="D21" i="1" s="1"/>
  <c r="D23" i="1"/>
  <c r="F21" i="7" l="1"/>
  <c r="D25" i="1"/>
  <c r="E25" i="6"/>
  <c r="F25" i="6" s="1"/>
  <c r="G21" i="1"/>
  <c r="G25" i="1" s="1"/>
  <c r="E26" i="6" l="1"/>
  <c r="E26" i="7"/>
  <c r="G26" i="1"/>
  <c r="F17" i="3" l="1"/>
  <c r="D16" i="3"/>
  <c r="E16" i="3" s="1"/>
  <c r="G16" i="3" s="1"/>
  <c r="E15" i="3"/>
  <c r="G15" i="3" s="1"/>
  <c r="E14" i="3"/>
  <c r="G14" i="3" s="1"/>
  <c r="D13" i="3"/>
  <c r="E13" i="3" s="1"/>
  <c r="G13" i="3" s="1"/>
  <c r="D12" i="3"/>
  <c r="D17" i="3" s="1"/>
  <c r="D20" i="3" s="1"/>
  <c r="D21" i="3" s="1"/>
  <c r="C12" i="3"/>
  <c r="E11" i="3"/>
  <c r="G11" i="3" s="1"/>
  <c r="E10" i="3"/>
  <c r="G10" i="3" s="1"/>
  <c r="F20" i="3"/>
  <c r="E8" i="3"/>
  <c r="E12" i="3" l="1"/>
  <c r="G12" i="3" s="1"/>
  <c r="C17" i="3"/>
  <c r="C20" i="3" s="1"/>
  <c r="C21" i="3" s="1"/>
  <c r="G8" i="3"/>
  <c r="E9" i="3"/>
  <c r="G9" i="3" s="1"/>
  <c r="C16" i="1"/>
  <c r="C21" i="1" s="1"/>
  <c r="C25" i="1" s="1"/>
  <c r="C26" i="1" s="1"/>
  <c r="E15" i="1" l="1"/>
  <c r="F15" i="1" s="1"/>
  <c r="E17" i="1"/>
  <c r="F17" i="1" s="1"/>
  <c r="E19" i="1"/>
  <c r="F19" i="1" s="1"/>
  <c r="E14" i="1"/>
  <c r="F14" i="1" s="1"/>
  <c r="E16" i="1"/>
  <c r="E18" i="1"/>
  <c r="F18" i="1" s="1"/>
  <c r="F20" i="1"/>
  <c r="E17" i="3"/>
  <c r="E20" i="3" s="1"/>
  <c r="G17" i="3"/>
  <c r="G20" i="3" s="1"/>
  <c r="E12" i="1" l="1"/>
  <c r="F12" i="1" l="1"/>
  <c r="E13" i="1"/>
  <c r="E21" i="1" s="1"/>
  <c r="E25" i="1" l="1"/>
  <c r="F21" i="1"/>
  <c r="F25" i="1" s="1"/>
  <c r="F13" i="1"/>
  <c r="E26" i="1" l="1"/>
  <c r="F26" i="1" l="1"/>
  <c r="E9" i="7"/>
</calcChain>
</file>

<file path=xl/sharedStrings.xml><?xml version="1.0" encoding="utf-8"?>
<sst xmlns="http://schemas.openxmlformats.org/spreadsheetml/2006/main" count="150" uniqueCount="54">
  <si>
    <t>UNIVERSITAS MUSLIM INDONESIA</t>
  </si>
  <si>
    <t>LAPORAN REALISASI ANGGARAN</t>
  </si>
  <si>
    <t>URAIAN</t>
  </si>
  <si>
    <t>CATATAN</t>
  </si>
  <si>
    <t>REALISASI (Rp)</t>
  </si>
  <si>
    <t>SURPLUS (Rp)</t>
  </si>
  <si>
    <t>PENGELUARAN</t>
  </si>
  <si>
    <t>Pengeluaran Beban</t>
  </si>
  <si>
    <t>Belanja Pegawai</t>
  </si>
  <si>
    <t>Belanja Barang</t>
  </si>
  <si>
    <t>Belanja Jasa dan Langganan</t>
  </si>
  <si>
    <t>Belanja Pemeliharaan Inventaris</t>
  </si>
  <si>
    <t>Belanja Kemahasiswaan</t>
  </si>
  <si>
    <t>Belanja Perjalanan Dinas</t>
  </si>
  <si>
    <t>Belanja Pendidikan dan Latihan</t>
  </si>
  <si>
    <t>Belanja Rehabilitasi dan Bangunan</t>
  </si>
  <si>
    <t>Belanja Penelitian dan Pengabdian</t>
  </si>
  <si>
    <t>Jumlah Pengeluaran Beban</t>
  </si>
  <si>
    <t>Pengeluaran Bukan Beban</t>
  </si>
  <si>
    <t>Belanja Lainnya</t>
  </si>
  <si>
    <t>Jumlah Pengeluaran</t>
  </si>
  <si>
    <t>Surplus</t>
  </si>
  <si>
    <t>Makassar,  8 Sya'ban  1443  H</t>
  </si>
  <si>
    <t>UNTUK PERIODE YANG BERAKHIR JANUARI S/D DESEMBER 2022</t>
  </si>
  <si>
    <t xml:space="preserve">                     31 DESEMBER 2022 M</t>
  </si>
  <si>
    <t>Wakil Dekan II/ASDIR II</t>
  </si>
  <si>
    <t>DEKAN/KETUA LEMBAGA</t>
  </si>
  <si>
    <t>ANGGARAN SESUAI RAAT (Rp)</t>
  </si>
  <si>
    <t xml:space="preserve">Sementara </t>
  </si>
  <si>
    <t>Dianggarkan</t>
  </si>
  <si>
    <t>Sisa</t>
  </si>
  <si>
    <t>PPI</t>
  </si>
  <si>
    <t>PENDAPATAN</t>
  </si>
  <si>
    <t>Penerimaan dari Aktivitas Pendidikan</t>
  </si>
  <si>
    <t>Penerimaan Lainnya:</t>
  </si>
  <si>
    <t>JUMLAH PENDAPATAN</t>
  </si>
  <si>
    <t>%</t>
  </si>
  <si>
    <t>Prof. Dr. Mursalim Laekkeng, ASEAN CPA</t>
  </si>
  <si>
    <t>H. Mappaujung Maknun, SE.,M.Si</t>
  </si>
  <si>
    <t>DEKAN</t>
  </si>
  <si>
    <t>FAKULTAS EKONOMI DAN BISNIS UMI</t>
  </si>
  <si>
    <t>Wakil Dekan II</t>
  </si>
  <si>
    <t>UNTUK PERIODE YANG BERAKHIR JANUARI S/D JUNI 2023</t>
  </si>
  <si>
    <t>Makassar,  25 Shafar  1445 H</t>
  </si>
  <si>
    <t xml:space="preserve">                     11 September  2023 M</t>
  </si>
  <si>
    <t xml:space="preserve"> </t>
  </si>
  <si>
    <t>Makassar,  23 Zulkaidah 1445 H</t>
  </si>
  <si>
    <t xml:space="preserve">                     01 Juni 2024    M</t>
  </si>
  <si>
    <t>Dr. H. Muhsin Wahid, SE.,MM</t>
  </si>
  <si>
    <t>Dr. H. Muhammad Syafi'I A. Basalamah, SE.,MM</t>
  </si>
  <si>
    <t>UNTUK PERIODE YANG BERAKHIR JULI S/D DESEMBER 2023</t>
  </si>
  <si>
    <t>UNTUK PERIODE YANG BERAKHIR JANUARI S/D JUNI 2024</t>
  </si>
  <si>
    <t>Makassar09 Muharram 1446 H</t>
  </si>
  <si>
    <t xml:space="preserve">                     15 Juli 2024   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</si>
</sst>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p&quot;* #,##0.00_-;\-&quot;Rp&quot;* #,##0.00_-;_-&quot;Rp&quot;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b/>
      <sz val="14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charset val="1"/>
      <scheme val="minor"/>
    </font>
    <font>
      <sz val="13"/>
      <color theme="1"/>
      <name val="Calibri"/>
      <family val="2"/>
      <charset val="1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u/>
      <sz val="13"/>
      <color theme="1"/>
      <name val="Calibri"/>
      <family val="2"/>
      <charset val="1"/>
      <scheme val="minor"/>
    </font>
    <font>
      <sz val="13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8" fillId="0" borderId="9" xfId="0" applyFont="1" applyBorder="1"/>
    <xf numFmtId="0" fontId="8" fillId="0" borderId="11" xfId="0" applyFont="1" applyBorder="1"/>
    <xf numFmtId="3" fontId="8" fillId="0" borderId="11" xfId="0" applyNumberFormat="1" applyFont="1" applyBorder="1"/>
    <xf numFmtId="1" fontId="8" fillId="0" borderId="12" xfId="0" applyNumberFormat="1" applyFont="1" applyBorder="1"/>
    <xf numFmtId="0" fontId="8" fillId="0" borderId="13" xfId="0" applyFont="1" applyBorder="1"/>
    <xf numFmtId="1" fontId="8" fillId="0" borderId="14" xfId="0" applyNumberFormat="1" applyFont="1" applyBorder="1"/>
    <xf numFmtId="0" fontId="9" fillId="0" borderId="9" xfId="0" applyFont="1" applyBorder="1"/>
    <xf numFmtId="165" fontId="8" fillId="0" borderId="9" xfId="0" applyNumberFormat="1" applyFont="1" applyBorder="1"/>
    <xf numFmtId="1" fontId="8" fillId="0" borderId="10" xfId="0" applyNumberFormat="1" applyFont="1" applyBorder="1"/>
    <xf numFmtId="0" fontId="7" fillId="0" borderId="11" xfId="0" applyFont="1" applyBorder="1"/>
    <xf numFmtId="165" fontId="8" fillId="0" borderId="12" xfId="1" applyNumberFormat="1" applyFont="1" applyBorder="1"/>
    <xf numFmtId="3" fontId="8" fillId="0" borderId="13" xfId="0" applyNumberFormat="1" applyFont="1" applyBorder="1"/>
    <xf numFmtId="165" fontId="8" fillId="0" borderId="14" xfId="1" applyNumberFormat="1" applyFont="1" applyBorder="1"/>
    <xf numFmtId="0" fontId="8" fillId="0" borderId="15" xfId="0" applyFont="1" applyBorder="1"/>
    <xf numFmtId="0" fontId="8" fillId="0" borderId="16" xfId="0" applyFont="1" applyBorder="1"/>
    <xf numFmtId="3" fontId="8" fillId="0" borderId="16" xfId="0" applyNumberFormat="1" applyFont="1" applyBorder="1"/>
    <xf numFmtId="165" fontId="8" fillId="0" borderId="17" xfId="1" applyNumberFormat="1" applyFont="1" applyBorder="1"/>
    <xf numFmtId="3" fontId="8" fillId="0" borderId="9" xfId="0" applyNumberFormat="1" applyFont="1" applyBorder="1"/>
    <xf numFmtId="165" fontId="8" fillId="0" borderId="10" xfId="1" applyNumberFormat="1" applyFont="1" applyBorder="1"/>
    <xf numFmtId="0" fontId="10" fillId="3" borderId="18" xfId="0" applyFont="1" applyFill="1" applyBorder="1"/>
    <xf numFmtId="0" fontId="10" fillId="3" borderId="3" xfId="0" applyFont="1" applyFill="1" applyBorder="1"/>
    <xf numFmtId="3" fontId="10" fillId="3" borderId="3" xfId="0" applyNumberFormat="1" applyFont="1" applyFill="1" applyBorder="1"/>
    <xf numFmtId="165" fontId="10" fillId="3" borderId="3" xfId="1" applyNumberFormat="1" applyFont="1" applyFill="1" applyBorder="1"/>
    <xf numFmtId="0" fontId="10" fillId="3" borderId="11" xfId="0" applyFont="1" applyFill="1" applyBorder="1"/>
    <xf numFmtId="3" fontId="10" fillId="3" borderId="11" xfId="0" applyNumberFormat="1" applyFont="1" applyFill="1" applyBorder="1"/>
    <xf numFmtId="1" fontId="10" fillId="3" borderId="11" xfId="0" applyNumberFormat="1" applyFont="1" applyFill="1" applyBorder="1"/>
    <xf numFmtId="0" fontId="8" fillId="0" borderId="0" xfId="0" applyFont="1"/>
    <xf numFmtId="0" fontId="11" fillId="0" borderId="0" xfId="0" applyFont="1" applyAlignment="1">
      <alignment horizontal="left"/>
    </xf>
    <xf numFmtId="15" fontId="8" fillId="0" borderId="0" xfId="0" quotePrefix="1" applyNumberFormat="1" applyFont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3" fontId="8" fillId="0" borderId="12" xfId="0" applyNumberFormat="1" applyFont="1" applyBorder="1"/>
    <xf numFmtId="3" fontId="8" fillId="0" borderId="14" xfId="0" applyNumberFormat="1" applyFont="1" applyBorder="1"/>
    <xf numFmtId="0" fontId="8" fillId="0" borderId="19" xfId="0" applyFont="1" applyBorder="1"/>
    <xf numFmtId="0" fontId="8" fillId="0" borderId="20" xfId="0" applyFont="1" applyBorder="1"/>
    <xf numFmtId="3" fontId="8" fillId="0" borderId="20" xfId="0" applyNumberFormat="1" applyFont="1" applyBorder="1"/>
    <xf numFmtId="165" fontId="8" fillId="0" borderId="21" xfId="1" applyNumberFormat="1" applyFont="1" applyBorder="1"/>
    <xf numFmtId="0" fontId="0" fillId="0" borderId="22" xfId="0" applyBorder="1"/>
    <xf numFmtId="1" fontId="8" fillId="0" borderId="0" xfId="0" applyNumberFormat="1" applyFont="1"/>
    <xf numFmtId="1" fontId="8" fillId="0" borderId="8" xfId="0" applyNumberFormat="1" applyFont="1" applyBorder="1"/>
    <xf numFmtId="3" fontId="8" fillId="0" borderId="5" xfId="0" applyNumberFormat="1" applyFont="1" applyBorder="1"/>
    <xf numFmtId="0" fontId="7" fillId="0" borderId="9" xfId="0" applyFont="1" applyBorder="1"/>
    <xf numFmtId="0" fontId="8" fillId="0" borderId="10" xfId="0" applyFont="1" applyBorder="1"/>
    <xf numFmtId="0" fontId="8" fillId="4" borderId="15" xfId="0" applyFont="1" applyFill="1" applyBorder="1"/>
    <xf numFmtId="0" fontId="8" fillId="4" borderId="16" xfId="0" applyFont="1" applyFill="1" applyBorder="1"/>
    <xf numFmtId="3" fontId="8" fillId="4" borderId="16" xfId="0" applyNumberFormat="1" applyFont="1" applyFill="1" applyBorder="1"/>
    <xf numFmtId="1" fontId="8" fillId="0" borderId="17" xfId="0" applyNumberFormat="1" applyFont="1" applyBorder="1"/>
    <xf numFmtId="0" fontId="0" fillId="0" borderId="23" xfId="0" applyBorder="1"/>
    <xf numFmtId="0" fontId="0" fillId="0" borderId="24" xfId="0" applyBorder="1"/>
    <xf numFmtId="9" fontId="8" fillId="0" borderId="11" xfId="2" applyFont="1" applyBorder="1"/>
    <xf numFmtId="9" fontId="8" fillId="0" borderId="7" xfId="2" applyFont="1" applyBorder="1"/>
    <xf numFmtId="9" fontId="8" fillId="0" borderId="20" xfId="2" applyFont="1" applyBorder="1"/>
    <xf numFmtId="1" fontId="8" fillId="0" borderId="25" xfId="0" applyNumberFormat="1" applyFont="1" applyBorder="1"/>
    <xf numFmtId="0" fontId="6" fillId="0" borderId="0" xfId="0" applyFont="1"/>
    <xf numFmtId="3" fontId="12" fillId="0" borderId="11" xfId="0" applyNumberFormat="1" applyFont="1" applyBorder="1"/>
    <xf numFmtId="165" fontId="12" fillId="0" borderId="12" xfId="1" applyNumberFormat="1" applyFont="1" applyBorder="1"/>
    <xf numFmtId="3" fontId="12" fillId="0" borderId="13" xfId="0" applyNumberFormat="1" applyFont="1" applyBorder="1"/>
    <xf numFmtId="9" fontId="8" fillId="3" borderId="3" xfId="2" applyFont="1" applyFill="1" applyBorder="1"/>
    <xf numFmtId="3" fontId="8" fillId="4" borderId="17" xfId="0" applyNumberFormat="1" applyFont="1" applyFill="1" applyBorder="1"/>
    <xf numFmtId="9" fontId="8" fillId="0" borderId="12" xfId="2" applyFont="1" applyBorder="1"/>
    <xf numFmtId="9" fontId="8" fillId="0" borderId="26" xfId="2" applyFont="1" applyBorder="1"/>
    <xf numFmtId="9" fontId="8" fillId="0" borderId="8" xfId="2" applyFont="1" applyBorder="1"/>
    <xf numFmtId="9" fontId="8" fillId="3" borderId="25" xfId="2" applyFont="1" applyFill="1" applyBorder="1"/>
    <xf numFmtId="3" fontId="10" fillId="3" borderId="12" xfId="0" applyNumberFormat="1" applyFont="1" applyFill="1" applyBorder="1"/>
    <xf numFmtId="0" fontId="6" fillId="2" borderId="4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\Rhia%20punya\KEUANGAN%20FEB-UMI%20BARU\LAPORAN%20KE%20UNIVERSITAS\LAPOR%20AKHIR%2022\KERTAS%20KERJA%20PELATIHAN%20KEUANGAN%20FAK.%20EKONOMI%20Jul-Des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\Rhia%20punya\KEUANGAN%20FEB-UMI%20BARU\LAPORAN%20KE%20UNIVERSITAS\LAPOR%20AWAL%2022\KERTAS%20KERJA%20PELATIHAN%20KEUANGAN%20FAK.%20EKONOMI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TASI KAS 2"/>
      <sheetName val="LAPORAN 1"/>
      <sheetName val="LAPORAN 2 "/>
      <sheetName val="REALISASI ANGG. 3"/>
      <sheetName val="MUTASI KAS 1 "/>
      <sheetName val="Sheet1"/>
    </sheetNames>
    <sheetDataSet>
      <sheetData sheetId="0" refreshError="1">
        <row r="10">
          <cell r="K10">
            <v>10526640000</v>
          </cell>
        </row>
        <row r="29">
          <cell r="K29">
            <v>0</v>
          </cell>
        </row>
      </sheetData>
      <sheetData sheetId="1" refreshError="1"/>
      <sheetData sheetId="2" refreshError="1"/>
      <sheetData sheetId="3" refreshError="1">
        <row r="79">
          <cell r="E79">
            <v>7711782408</v>
          </cell>
        </row>
        <row r="128">
          <cell r="E128">
            <v>0</v>
          </cell>
          <cell r="F128">
            <v>0</v>
          </cell>
        </row>
        <row r="138">
          <cell r="F138">
            <v>0</v>
          </cell>
        </row>
        <row r="178">
          <cell r="F178">
            <v>0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TASI KAS 1  (2)"/>
      <sheetName val="LAPORAN 1"/>
      <sheetName val="LAPORAN 2 "/>
      <sheetName val="REALISASI ANGG. 3"/>
      <sheetName val="MUTASI KAS 1 "/>
    </sheetNames>
    <sheetDataSet>
      <sheetData sheetId="0" refreshError="1">
        <row r="10">
          <cell r="K10">
            <v>10746900000</v>
          </cell>
        </row>
        <row r="190">
          <cell r="K190">
            <v>0</v>
          </cell>
        </row>
      </sheetData>
      <sheetData sheetId="1" refreshError="1"/>
      <sheetData sheetId="2" refreshError="1"/>
      <sheetData sheetId="3" refreshError="1">
        <row r="79">
          <cell r="E79">
            <v>7203549364</v>
          </cell>
        </row>
        <row r="128">
          <cell r="F128">
            <v>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3D1D8-C8B3-4037-9909-58622D6DA946}">
  <dimension ref="A1:G34"/>
  <sheetViews>
    <sheetView workbookViewId="0">
      <selection activeCell="D25" sqref="D25"/>
    </sheetView>
  </sheetViews>
  <sheetFormatPr defaultRowHeight="15" x14ac:dyDescent="0.25"/>
  <cols>
    <col min="1" max="1" width="34.7109375" customWidth="1"/>
    <col min="2" max="2" width="9.42578125" customWidth="1"/>
    <col min="3" max="3" width="27.85546875" customWidth="1"/>
    <col min="4" max="4" width="24.85546875" customWidth="1"/>
    <col min="5" max="5" width="22.7109375" customWidth="1"/>
    <col min="6" max="6" width="18.7109375" bestFit="1" customWidth="1"/>
  </cols>
  <sheetData>
    <row r="1" spans="1:6" ht="18.75" x14ac:dyDescent="0.3">
      <c r="A1" s="1"/>
      <c r="B1" s="2"/>
      <c r="C1" s="2" t="s">
        <v>0</v>
      </c>
      <c r="D1" s="2"/>
      <c r="E1" s="3"/>
      <c r="F1" s="4"/>
    </row>
    <row r="2" spans="1:6" ht="18.75" x14ac:dyDescent="0.3">
      <c r="A2" s="1"/>
      <c r="B2" s="2"/>
      <c r="C2" s="2" t="s">
        <v>1</v>
      </c>
      <c r="D2" s="2"/>
      <c r="E2" s="3"/>
      <c r="F2" s="4"/>
    </row>
    <row r="3" spans="1:6" ht="19.5" thickBot="1" x14ac:dyDescent="0.35">
      <c r="A3" s="1"/>
      <c r="B3" s="2"/>
      <c r="C3" s="2" t="s">
        <v>51</v>
      </c>
      <c r="D3" s="2"/>
      <c r="E3" s="3"/>
      <c r="F3" s="4"/>
    </row>
    <row r="4" spans="1:6" ht="15" customHeight="1" x14ac:dyDescent="0.25">
      <c r="A4" s="71" t="s">
        <v>2</v>
      </c>
      <c r="B4" s="73" t="s">
        <v>3</v>
      </c>
      <c r="C4" s="75" t="s">
        <v>27</v>
      </c>
      <c r="D4" s="75" t="s">
        <v>4</v>
      </c>
      <c r="E4" s="73" t="s">
        <v>5</v>
      </c>
      <c r="F4" s="69" t="s">
        <v>36</v>
      </c>
    </row>
    <row r="5" spans="1:6" ht="15.75" customHeight="1" thickBot="1" x14ac:dyDescent="0.3">
      <c r="A5" s="72"/>
      <c r="B5" s="74"/>
      <c r="C5" s="76"/>
      <c r="D5" s="76"/>
      <c r="E5" s="74"/>
      <c r="F5" s="70"/>
    </row>
    <row r="6" spans="1:6" ht="17.25" x14ac:dyDescent="0.3">
      <c r="A6" s="46" t="s">
        <v>32</v>
      </c>
      <c r="B6" s="5"/>
      <c r="C6" s="5"/>
      <c r="D6" s="5"/>
      <c r="E6" s="5"/>
      <c r="F6" s="52"/>
    </row>
    <row r="7" spans="1:6" ht="17.25" x14ac:dyDescent="0.3">
      <c r="A7" s="6" t="s">
        <v>33</v>
      </c>
      <c r="B7" s="6"/>
      <c r="C7" s="7">
        <v>13016000000</v>
      </c>
      <c r="D7" s="7">
        <v>12639089559</v>
      </c>
      <c r="E7" s="22">
        <v>0</v>
      </c>
      <c r="F7" s="53"/>
    </row>
    <row r="8" spans="1:6" ht="18" thickBot="1" x14ac:dyDescent="0.35">
      <c r="A8" s="6" t="s">
        <v>34</v>
      </c>
      <c r="B8" s="6"/>
      <c r="C8" s="7"/>
      <c r="D8" s="7"/>
      <c r="E8" s="5"/>
      <c r="F8" s="53"/>
    </row>
    <row r="9" spans="1:6" ht="18" thickBot="1" x14ac:dyDescent="0.35">
      <c r="A9" s="48" t="s">
        <v>35</v>
      </c>
      <c r="B9" s="49"/>
      <c r="C9" s="50">
        <f>SUM(C7:C8)</f>
        <v>13016000000</v>
      </c>
      <c r="D9" s="50">
        <f>SUM(D7:D8)</f>
        <v>12639089559</v>
      </c>
      <c r="E9" s="50">
        <f>SUM(E7:E8)</f>
        <v>0</v>
      </c>
      <c r="F9" s="50">
        <f>SUM(F7:F8)</f>
        <v>0</v>
      </c>
    </row>
    <row r="10" spans="1:6" ht="17.25" x14ac:dyDescent="0.3">
      <c r="A10" s="11" t="s">
        <v>6</v>
      </c>
      <c r="B10" s="5"/>
      <c r="C10" s="5"/>
      <c r="D10" s="12"/>
      <c r="E10" s="5"/>
      <c r="F10" s="13"/>
    </row>
    <row r="11" spans="1:6" ht="17.25" x14ac:dyDescent="0.3">
      <c r="A11" s="14" t="s">
        <v>7</v>
      </c>
      <c r="B11" s="6"/>
      <c r="C11" s="6"/>
      <c r="D11" s="6"/>
      <c r="E11" s="6"/>
      <c r="F11" s="8"/>
    </row>
    <row r="12" spans="1:6" ht="17.25" x14ac:dyDescent="0.3">
      <c r="A12" s="6" t="s">
        <v>8</v>
      </c>
      <c r="B12" s="6"/>
      <c r="C12" s="59">
        <v>8133733796</v>
      </c>
      <c r="D12" s="60">
        <v>4417597724</v>
      </c>
      <c r="E12" s="7">
        <f>SUM(C12-D12)</f>
        <v>3716136072</v>
      </c>
      <c r="F12" s="54">
        <f>E12/C12*100%</f>
        <v>0.45687948059322003</v>
      </c>
    </row>
    <row r="13" spans="1:6" ht="17.25" x14ac:dyDescent="0.3">
      <c r="A13" s="6" t="s">
        <v>9</v>
      </c>
      <c r="B13" s="6"/>
      <c r="C13" s="59">
        <v>830773608</v>
      </c>
      <c r="D13" s="60">
        <v>33407500</v>
      </c>
      <c r="E13" s="7">
        <f t="shared" ref="E13:E20" si="0">SUM(C13-D13)</f>
        <v>797366108</v>
      </c>
      <c r="F13" s="54">
        <f t="shared" ref="F13:F20" si="1">E13/C13*100%</f>
        <v>0.95978748039381623</v>
      </c>
    </row>
    <row r="14" spans="1:6" ht="17.25" x14ac:dyDescent="0.3">
      <c r="A14" s="6" t="s">
        <v>10</v>
      </c>
      <c r="B14" s="6"/>
      <c r="C14" s="59">
        <v>320595000</v>
      </c>
      <c r="D14" s="60">
        <v>72353500</v>
      </c>
      <c r="E14" s="7">
        <f t="shared" si="0"/>
        <v>248241500</v>
      </c>
      <c r="F14" s="54">
        <f t="shared" si="1"/>
        <v>0.7743149456479359</v>
      </c>
    </row>
    <row r="15" spans="1:6" ht="17.25" x14ac:dyDescent="0.3">
      <c r="A15" s="6" t="s">
        <v>11</v>
      </c>
      <c r="B15" s="6"/>
      <c r="C15" s="59">
        <v>266153600</v>
      </c>
      <c r="D15" s="60">
        <v>22110660</v>
      </c>
      <c r="E15" s="7">
        <f t="shared" si="0"/>
        <v>244042940</v>
      </c>
      <c r="F15" s="54">
        <f t="shared" si="1"/>
        <v>0.91692518906375864</v>
      </c>
    </row>
    <row r="16" spans="1:6" ht="17.25" x14ac:dyDescent="0.3">
      <c r="A16" s="6" t="s">
        <v>12</v>
      </c>
      <c r="B16" s="6"/>
      <c r="C16" s="59">
        <f>SUM('[1]REALISASI ANGG. 3'!$E$128)</f>
        <v>0</v>
      </c>
      <c r="D16" s="60">
        <f>'[2]REALISASI ANGG. 3'!$F$128</f>
        <v>0</v>
      </c>
      <c r="E16" s="7">
        <f t="shared" si="0"/>
        <v>0</v>
      </c>
      <c r="F16" s="54">
        <v>0</v>
      </c>
    </row>
    <row r="17" spans="1:7" ht="17.25" x14ac:dyDescent="0.3">
      <c r="A17" s="6" t="s">
        <v>13</v>
      </c>
      <c r="B17" s="6"/>
      <c r="C17" s="59">
        <v>84000000</v>
      </c>
      <c r="D17" s="60">
        <v>42350000</v>
      </c>
      <c r="E17" s="7">
        <f t="shared" si="0"/>
        <v>41650000</v>
      </c>
      <c r="F17" s="54">
        <f t="shared" si="1"/>
        <v>0.49583333333333335</v>
      </c>
    </row>
    <row r="18" spans="1:7" ht="17.25" x14ac:dyDescent="0.3">
      <c r="A18" s="6" t="s">
        <v>14</v>
      </c>
      <c r="B18" s="6"/>
      <c r="C18" s="59">
        <v>1122700000</v>
      </c>
      <c r="D18" s="60">
        <v>41222760</v>
      </c>
      <c r="E18" s="7">
        <f t="shared" si="0"/>
        <v>1081477240</v>
      </c>
      <c r="F18" s="54">
        <f t="shared" si="1"/>
        <v>0.96328247973634984</v>
      </c>
    </row>
    <row r="19" spans="1:7" ht="17.25" x14ac:dyDescent="0.3">
      <c r="A19" s="6" t="s">
        <v>15</v>
      </c>
      <c r="B19" s="6"/>
      <c r="C19" s="59">
        <v>350000000</v>
      </c>
      <c r="D19" s="60">
        <v>0</v>
      </c>
      <c r="E19" s="7">
        <f t="shared" si="0"/>
        <v>350000000</v>
      </c>
      <c r="F19" s="54">
        <f t="shared" si="1"/>
        <v>1</v>
      </c>
    </row>
    <row r="20" spans="1:7" ht="18" thickBot="1" x14ac:dyDescent="0.35">
      <c r="A20" s="9" t="s">
        <v>16</v>
      </c>
      <c r="B20" s="9"/>
      <c r="C20" s="61">
        <v>214000000</v>
      </c>
      <c r="D20" s="60">
        <v>1900000</v>
      </c>
      <c r="E20" s="7">
        <f t="shared" si="0"/>
        <v>212100000</v>
      </c>
      <c r="F20" s="55">
        <f t="shared" si="1"/>
        <v>0.99112149532710281</v>
      </c>
    </row>
    <row r="21" spans="1:7" ht="18" thickBot="1" x14ac:dyDescent="0.35">
      <c r="A21" s="18" t="s">
        <v>17</v>
      </c>
      <c r="B21" s="19"/>
      <c r="C21" s="20">
        <f>SUM(C12:C20)</f>
        <v>11321956004</v>
      </c>
      <c r="D21" s="21">
        <f>SUM(D12:D20)</f>
        <v>4630942144</v>
      </c>
      <c r="E21" s="20">
        <f>SUM(E12:E20)</f>
        <v>6691013860</v>
      </c>
      <c r="F21" s="56">
        <f>SUM(D21/E21*100%)</f>
        <v>0.69211366780818473</v>
      </c>
      <c r="G21" s="42"/>
    </row>
    <row r="22" spans="1:7" ht="17.25" x14ac:dyDescent="0.3">
      <c r="A22" s="11" t="s">
        <v>18</v>
      </c>
      <c r="B22" s="5"/>
      <c r="C22" s="22"/>
      <c r="D22" s="23"/>
      <c r="E22" s="22"/>
      <c r="F22" s="57"/>
    </row>
    <row r="23" spans="1:7" ht="17.25" x14ac:dyDescent="0.3">
      <c r="A23" s="9" t="s">
        <v>19</v>
      </c>
      <c r="B23" s="9"/>
      <c r="C23" s="16"/>
      <c r="D23" s="17">
        <f>'[2]MUTASI KAS 1  (2)'!$K$190+'[1]MUTASI KAS 2'!$K$29</f>
        <v>0</v>
      </c>
      <c r="E23" s="16"/>
      <c r="F23" s="10"/>
    </row>
    <row r="24" spans="1:7" ht="18" thickBot="1" x14ac:dyDescent="0.35">
      <c r="A24" s="38" t="s">
        <v>31</v>
      </c>
      <c r="B24" s="39"/>
      <c r="C24" s="40"/>
      <c r="D24" s="41"/>
      <c r="E24" s="45"/>
      <c r="F24" s="43"/>
      <c r="G24" s="42"/>
    </row>
    <row r="25" spans="1:7" ht="17.25" x14ac:dyDescent="0.3">
      <c r="A25" s="24" t="s">
        <v>20</v>
      </c>
      <c r="B25" s="25"/>
      <c r="C25" s="26">
        <f>C21+C23+C24</f>
        <v>11321956004</v>
      </c>
      <c r="D25" s="26">
        <f>D21+D23+D24</f>
        <v>4630942144</v>
      </c>
      <c r="E25" s="26">
        <f>E21+E23+E24</f>
        <v>6691013860</v>
      </c>
      <c r="F25" s="62">
        <f>SUM(D25/E25*100%)</f>
        <v>0.69211366780818473</v>
      </c>
    </row>
    <row r="26" spans="1:7" ht="16.5" x14ac:dyDescent="0.25">
      <c r="A26" s="28" t="s">
        <v>21</v>
      </c>
      <c r="B26" s="28"/>
      <c r="C26" s="29">
        <f>C9-C25</f>
        <v>1694043996</v>
      </c>
      <c r="D26" s="29"/>
      <c r="E26" s="29">
        <f t="shared" ref="E26" si="2">E21-E25</f>
        <v>0</v>
      </c>
      <c r="F26" s="29">
        <v>0</v>
      </c>
    </row>
    <row r="27" spans="1:7" ht="17.25" x14ac:dyDescent="0.3">
      <c r="A27" s="31"/>
      <c r="B27" s="31"/>
      <c r="C27" s="31"/>
      <c r="D27" s="31" t="s">
        <v>45</v>
      </c>
      <c r="E27" s="32" t="s">
        <v>52</v>
      </c>
      <c r="F27" s="31"/>
    </row>
    <row r="28" spans="1:7" ht="17.25" x14ac:dyDescent="0.3">
      <c r="A28" s="31"/>
      <c r="B28" s="31"/>
      <c r="C28" s="31"/>
      <c r="D28" s="31"/>
      <c r="E28" s="33" t="s">
        <v>53</v>
      </c>
      <c r="F28" s="31"/>
    </row>
    <row r="29" spans="1:7" x14ac:dyDescent="0.25">
      <c r="A29" t="s">
        <v>39</v>
      </c>
      <c r="E29" t="s">
        <v>41</v>
      </c>
    </row>
    <row r="30" spans="1:7" x14ac:dyDescent="0.25">
      <c r="A30" t="s">
        <v>40</v>
      </c>
      <c r="E30" t="s">
        <v>40</v>
      </c>
    </row>
    <row r="34" spans="1:5" ht="15.75" x14ac:dyDescent="0.25">
      <c r="A34" s="58" t="s">
        <v>49</v>
      </c>
      <c r="E34" s="58" t="s">
        <v>48</v>
      </c>
    </row>
  </sheetData>
  <mergeCells count="6">
    <mergeCell ref="F4:F5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5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1296D-69C1-4E4A-90B1-3212E7471A1B}">
  <dimension ref="A1:G34"/>
  <sheetViews>
    <sheetView workbookViewId="0">
      <selection sqref="A1:F34"/>
    </sheetView>
  </sheetViews>
  <sheetFormatPr defaultRowHeight="15" x14ac:dyDescent="0.25"/>
  <cols>
    <col min="1" max="1" width="34.7109375" customWidth="1"/>
    <col min="2" max="2" width="9.42578125" customWidth="1"/>
    <col min="3" max="3" width="27.85546875" customWidth="1"/>
    <col min="4" max="4" width="24.85546875" customWidth="1"/>
    <col min="5" max="5" width="22.7109375" customWidth="1"/>
    <col min="6" max="6" width="18.7109375" bestFit="1" customWidth="1"/>
  </cols>
  <sheetData>
    <row r="1" spans="1:6" ht="18.75" x14ac:dyDescent="0.3">
      <c r="A1" s="1"/>
      <c r="B1" s="2"/>
      <c r="C1" s="2" t="s">
        <v>0</v>
      </c>
      <c r="D1" s="2"/>
      <c r="E1" s="3"/>
      <c r="F1" s="4"/>
    </row>
    <row r="2" spans="1:6" ht="18.75" x14ac:dyDescent="0.3">
      <c r="A2" s="1"/>
      <c r="B2" s="2"/>
      <c r="C2" s="2" t="s">
        <v>1</v>
      </c>
      <c r="D2" s="2"/>
      <c r="E2" s="3"/>
      <c r="F2" s="4"/>
    </row>
    <row r="3" spans="1:6" ht="19.5" thickBot="1" x14ac:dyDescent="0.35">
      <c r="A3" s="1"/>
      <c r="B3" s="2"/>
      <c r="C3" s="2" t="s">
        <v>50</v>
      </c>
      <c r="D3" s="2"/>
      <c r="E3" s="3"/>
      <c r="F3" s="4"/>
    </row>
    <row r="4" spans="1:6" ht="15" customHeight="1" x14ac:dyDescent="0.25">
      <c r="A4" s="71" t="s">
        <v>2</v>
      </c>
      <c r="B4" s="73" t="s">
        <v>3</v>
      </c>
      <c r="C4" s="75" t="s">
        <v>27</v>
      </c>
      <c r="D4" s="75" t="s">
        <v>4</v>
      </c>
      <c r="E4" s="73" t="s">
        <v>5</v>
      </c>
      <c r="F4" s="69" t="s">
        <v>36</v>
      </c>
    </row>
    <row r="5" spans="1:6" ht="15.75" customHeight="1" thickBot="1" x14ac:dyDescent="0.3">
      <c r="A5" s="72"/>
      <c r="B5" s="74"/>
      <c r="C5" s="76"/>
      <c r="D5" s="76"/>
      <c r="E5" s="74"/>
      <c r="F5" s="70"/>
    </row>
    <row r="6" spans="1:6" ht="17.25" x14ac:dyDescent="0.3">
      <c r="A6" s="46" t="s">
        <v>32</v>
      </c>
      <c r="B6" s="5"/>
      <c r="C6" s="5"/>
      <c r="D6" s="5"/>
      <c r="E6" s="5"/>
      <c r="F6" s="52"/>
    </row>
    <row r="7" spans="1:6" ht="17.25" x14ac:dyDescent="0.3">
      <c r="A7" s="6" t="s">
        <v>33</v>
      </c>
      <c r="B7" s="6"/>
      <c r="C7" s="7">
        <v>20297375000</v>
      </c>
      <c r="D7" s="7">
        <v>12209800000</v>
      </c>
      <c r="E7" s="22">
        <v>0</v>
      </c>
      <c r="F7" s="53"/>
    </row>
    <row r="8" spans="1:6" ht="18" thickBot="1" x14ac:dyDescent="0.35">
      <c r="A8" s="6" t="s">
        <v>34</v>
      </c>
      <c r="B8" s="6"/>
      <c r="C8" s="7"/>
      <c r="D8" s="7"/>
      <c r="E8" s="5"/>
      <c r="F8" s="53"/>
    </row>
    <row r="9" spans="1:6" ht="18" thickBot="1" x14ac:dyDescent="0.35">
      <c r="A9" s="48" t="s">
        <v>35</v>
      </c>
      <c r="B9" s="49"/>
      <c r="C9" s="50">
        <f>SUM(C7:C8)</f>
        <v>20297375000</v>
      </c>
      <c r="D9" s="50">
        <f>SUM(D7:D8)</f>
        <v>12209800000</v>
      </c>
      <c r="E9" s="50">
        <f>SUM(E7:E8)</f>
        <v>0</v>
      </c>
      <c r="F9" s="63">
        <f>SUM(F7:F8)</f>
        <v>0</v>
      </c>
    </row>
    <row r="10" spans="1:6" ht="17.25" x14ac:dyDescent="0.3">
      <c r="A10" s="11" t="s">
        <v>6</v>
      </c>
      <c r="B10" s="5"/>
      <c r="C10" s="5"/>
      <c r="D10" s="12"/>
      <c r="E10" s="5"/>
      <c r="F10" s="13"/>
    </row>
    <row r="11" spans="1:6" ht="17.25" x14ac:dyDescent="0.3">
      <c r="A11" s="14" t="s">
        <v>7</v>
      </c>
      <c r="B11" s="6"/>
      <c r="C11" s="6"/>
      <c r="D11" s="6"/>
      <c r="E11" s="6"/>
      <c r="F11" s="8"/>
    </row>
    <row r="12" spans="1:6" ht="17.25" x14ac:dyDescent="0.3">
      <c r="A12" s="6" t="s">
        <v>8</v>
      </c>
      <c r="B12" s="6"/>
      <c r="C12" s="59">
        <v>6409939653</v>
      </c>
      <c r="D12" s="60">
        <v>4859892526</v>
      </c>
      <c r="E12" s="7">
        <f>SUM(C12-D12)</f>
        <v>1550047127</v>
      </c>
      <c r="F12" s="64">
        <f>E12/C12*100%</f>
        <v>0.24181930110286484</v>
      </c>
    </row>
    <row r="13" spans="1:6" ht="17.25" x14ac:dyDescent="0.3">
      <c r="A13" s="6" t="s">
        <v>9</v>
      </c>
      <c r="B13" s="6"/>
      <c r="C13" s="59">
        <v>597476000</v>
      </c>
      <c r="D13" s="60">
        <v>122931500</v>
      </c>
      <c r="E13" s="7">
        <f t="shared" ref="E13:E20" si="0">SUM(C13-D13)</f>
        <v>474544500</v>
      </c>
      <c r="F13" s="64">
        <f t="shared" ref="F13:F20" si="1">E13/C13*100%</f>
        <v>0.79424863927588718</v>
      </c>
    </row>
    <row r="14" spans="1:6" ht="17.25" x14ac:dyDescent="0.3">
      <c r="A14" s="6" t="s">
        <v>10</v>
      </c>
      <c r="B14" s="6"/>
      <c r="C14" s="59">
        <v>319512500</v>
      </c>
      <c r="D14" s="60">
        <v>37294000</v>
      </c>
      <c r="E14" s="7">
        <f t="shared" si="0"/>
        <v>282218500</v>
      </c>
      <c r="F14" s="64">
        <f t="shared" si="1"/>
        <v>0.88327843198622902</v>
      </c>
    </row>
    <row r="15" spans="1:6" ht="17.25" x14ac:dyDescent="0.3">
      <c r="A15" s="6" t="s">
        <v>11</v>
      </c>
      <c r="B15" s="6"/>
      <c r="C15" s="59">
        <v>222650000</v>
      </c>
      <c r="D15" s="60">
        <v>43059040</v>
      </c>
      <c r="E15" s="7">
        <f t="shared" si="0"/>
        <v>179590960</v>
      </c>
      <c r="F15" s="64">
        <f t="shared" si="1"/>
        <v>0.80660660229059067</v>
      </c>
    </row>
    <row r="16" spans="1:6" ht="17.25" x14ac:dyDescent="0.3">
      <c r="A16" s="6" t="s">
        <v>12</v>
      </c>
      <c r="B16" s="6"/>
      <c r="C16" s="59">
        <f>SUM('[1]REALISASI ANGG. 3'!$E$128)</f>
        <v>0</v>
      </c>
      <c r="D16" s="60">
        <f>'[2]REALISASI ANGG. 3'!$F$128</f>
        <v>0</v>
      </c>
      <c r="E16" s="7">
        <f t="shared" si="0"/>
        <v>0</v>
      </c>
      <c r="F16" s="64">
        <v>0</v>
      </c>
    </row>
    <row r="17" spans="1:7" ht="17.25" x14ac:dyDescent="0.3">
      <c r="A17" s="6" t="s">
        <v>13</v>
      </c>
      <c r="B17" s="6"/>
      <c r="C17" s="59">
        <v>63000000</v>
      </c>
      <c r="D17" s="60">
        <v>13200000</v>
      </c>
      <c r="E17" s="7">
        <f t="shared" si="0"/>
        <v>49800000</v>
      </c>
      <c r="F17" s="64">
        <f t="shared" si="1"/>
        <v>0.79047619047619044</v>
      </c>
    </row>
    <row r="18" spans="1:7" ht="17.25" x14ac:dyDescent="0.3">
      <c r="A18" s="6" t="s">
        <v>14</v>
      </c>
      <c r="B18" s="6"/>
      <c r="C18" s="59">
        <v>547962000</v>
      </c>
      <c r="D18" s="60">
        <v>424903565</v>
      </c>
      <c r="E18" s="7">
        <f t="shared" si="0"/>
        <v>123058435</v>
      </c>
      <c r="F18" s="64">
        <f t="shared" si="1"/>
        <v>0.22457476065858581</v>
      </c>
    </row>
    <row r="19" spans="1:7" ht="17.25" x14ac:dyDescent="0.3">
      <c r="A19" s="6" t="s">
        <v>15</v>
      </c>
      <c r="B19" s="6"/>
      <c r="C19" s="59">
        <v>10000000</v>
      </c>
      <c r="D19" s="60">
        <v>0</v>
      </c>
      <c r="E19" s="7">
        <f t="shared" si="0"/>
        <v>10000000</v>
      </c>
      <c r="F19" s="64">
        <f t="shared" si="1"/>
        <v>1</v>
      </c>
    </row>
    <row r="20" spans="1:7" ht="18" thickBot="1" x14ac:dyDescent="0.35">
      <c r="A20" s="9" t="s">
        <v>16</v>
      </c>
      <c r="B20" s="9"/>
      <c r="C20" s="61">
        <v>86000000</v>
      </c>
      <c r="D20" s="60">
        <v>0</v>
      </c>
      <c r="E20" s="7">
        <f t="shared" si="0"/>
        <v>86000000</v>
      </c>
      <c r="F20" s="65">
        <f t="shared" si="1"/>
        <v>1</v>
      </c>
    </row>
    <row r="21" spans="1:7" ht="18" thickBot="1" x14ac:dyDescent="0.35">
      <c r="A21" s="18" t="s">
        <v>17</v>
      </c>
      <c r="B21" s="19"/>
      <c r="C21" s="20">
        <f>SUM(C12:C20)</f>
        <v>8256540153</v>
      </c>
      <c r="D21" s="21">
        <f>SUM(D12:D20)</f>
        <v>5501280631</v>
      </c>
      <c r="E21" s="20">
        <f>SUM(E12:E20)</f>
        <v>2755259522</v>
      </c>
      <c r="F21" s="66">
        <f>E21/D21*100%</f>
        <v>0.50083966021910797</v>
      </c>
    </row>
    <row r="22" spans="1:7" ht="17.25" x14ac:dyDescent="0.3">
      <c r="A22" s="11" t="s">
        <v>18</v>
      </c>
      <c r="B22" s="5"/>
      <c r="C22" s="22"/>
      <c r="D22" s="23"/>
      <c r="E22" s="22"/>
      <c r="F22" s="57"/>
    </row>
    <row r="23" spans="1:7" ht="17.25" x14ac:dyDescent="0.3">
      <c r="A23" s="9" t="s">
        <v>19</v>
      </c>
      <c r="B23" s="9"/>
      <c r="C23" s="16"/>
      <c r="D23" s="17">
        <f>'[2]MUTASI KAS 1  (2)'!$K$190+'[1]MUTASI KAS 2'!$K$29</f>
        <v>0</v>
      </c>
      <c r="E23" s="16"/>
      <c r="F23" s="10"/>
    </row>
    <row r="24" spans="1:7" ht="18" thickBot="1" x14ac:dyDescent="0.35">
      <c r="A24" s="38" t="s">
        <v>31</v>
      </c>
      <c r="B24" s="39"/>
      <c r="C24" s="40"/>
      <c r="D24" s="41"/>
      <c r="E24" s="45"/>
      <c r="F24" s="43"/>
      <c r="G24" s="42"/>
    </row>
    <row r="25" spans="1:7" ht="17.25" x14ac:dyDescent="0.3">
      <c r="A25" s="24" t="s">
        <v>20</v>
      </c>
      <c r="B25" s="25"/>
      <c r="C25" s="26">
        <f>C21+C23+C24</f>
        <v>8256540153</v>
      </c>
      <c r="D25" s="26">
        <f>D21+D23+D24</f>
        <v>5501280631</v>
      </c>
      <c r="E25" s="26">
        <f>E21+E23+E24</f>
        <v>2755259522</v>
      </c>
      <c r="F25" s="67">
        <f>E25/D25*100%</f>
        <v>0.50083966021910797</v>
      </c>
    </row>
    <row r="26" spans="1:7" ht="16.5" x14ac:dyDescent="0.25">
      <c r="A26" s="28" t="s">
        <v>21</v>
      </c>
      <c r="B26" s="28"/>
      <c r="C26" s="29">
        <f>C9-C25</f>
        <v>12040834847</v>
      </c>
      <c r="D26" s="29"/>
      <c r="E26" s="29">
        <f t="shared" ref="E26" si="2">E21-E25</f>
        <v>0</v>
      </c>
      <c r="F26" s="68">
        <v>0</v>
      </c>
    </row>
    <row r="27" spans="1:7" ht="17.25" x14ac:dyDescent="0.3">
      <c r="A27" s="31"/>
      <c r="B27" s="31"/>
      <c r="C27" s="31"/>
      <c r="D27" s="31" t="s">
        <v>45</v>
      </c>
      <c r="E27" s="32" t="s">
        <v>46</v>
      </c>
      <c r="F27" s="31"/>
    </row>
    <row r="28" spans="1:7" ht="17.25" x14ac:dyDescent="0.3">
      <c r="A28" s="31"/>
      <c r="B28" s="31"/>
      <c r="C28" s="31"/>
      <c r="D28" s="31"/>
      <c r="E28" s="33" t="s">
        <v>47</v>
      </c>
      <c r="F28" s="31"/>
    </row>
    <row r="29" spans="1:7" x14ac:dyDescent="0.25">
      <c r="A29" t="s">
        <v>39</v>
      </c>
      <c r="E29" t="s">
        <v>41</v>
      </c>
    </row>
    <row r="30" spans="1:7" x14ac:dyDescent="0.25">
      <c r="A30" t="s">
        <v>40</v>
      </c>
      <c r="E30" t="s">
        <v>40</v>
      </c>
    </row>
    <row r="34" spans="1:5" ht="15.75" x14ac:dyDescent="0.25">
      <c r="A34" s="58" t="s">
        <v>49</v>
      </c>
      <c r="E34" s="58" t="s">
        <v>48</v>
      </c>
    </row>
  </sheetData>
  <mergeCells count="6">
    <mergeCell ref="F4:F5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5" scale="9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selection activeCell="D18" sqref="D18"/>
    </sheetView>
  </sheetViews>
  <sheetFormatPr defaultRowHeight="15" x14ac:dyDescent="0.25"/>
  <cols>
    <col min="1" max="1" width="34.7109375" customWidth="1"/>
    <col min="2" max="2" width="9.42578125" customWidth="1"/>
    <col min="3" max="3" width="27.85546875" customWidth="1"/>
    <col min="4" max="4" width="24.85546875" customWidth="1"/>
    <col min="5" max="5" width="22.7109375" customWidth="1"/>
    <col min="6" max="6" width="18.7109375" bestFit="1" customWidth="1"/>
    <col min="7" max="7" width="18.28515625" bestFit="1" customWidth="1"/>
  </cols>
  <sheetData>
    <row r="1" spans="1:7" ht="18.75" x14ac:dyDescent="0.3">
      <c r="A1" s="1"/>
      <c r="B1" s="2"/>
      <c r="C1" s="2" t="s">
        <v>0</v>
      </c>
      <c r="D1" s="2"/>
      <c r="E1" s="3"/>
      <c r="F1" s="4"/>
      <c r="G1" s="4"/>
    </row>
    <row r="2" spans="1:7" ht="18.75" x14ac:dyDescent="0.3">
      <c r="A2" s="1"/>
      <c r="B2" s="2"/>
      <c r="C2" s="2" t="s">
        <v>1</v>
      </c>
      <c r="D2" s="2"/>
      <c r="E2" s="3"/>
      <c r="F2" s="4"/>
      <c r="G2" s="4"/>
    </row>
    <row r="3" spans="1:7" ht="19.5" thickBot="1" x14ac:dyDescent="0.35">
      <c r="A3" s="1"/>
      <c r="B3" s="2"/>
      <c r="C3" s="2" t="s">
        <v>42</v>
      </c>
      <c r="D3" s="2"/>
      <c r="E3" s="3"/>
      <c r="F3" s="4"/>
      <c r="G3" s="4"/>
    </row>
    <row r="4" spans="1:7" ht="15" customHeight="1" x14ac:dyDescent="0.25">
      <c r="A4" s="71" t="s">
        <v>2</v>
      </c>
      <c r="B4" s="73" t="s">
        <v>3</v>
      </c>
      <c r="C4" s="75" t="s">
        <v>27</v>
      </c>
      <c r="D4" s="75" t="s">
        <v>4</v>
      </c>
      <c r="E4" s="73" t="s">
        <v>5</v>
      </c>
      <c r="F4" s="69" t="s">
        <v>36</v>
      </c>
      <c r="G4" s="34" t="s">
        <v>28</v>
      </c>
    </row>
    <row r="5" spans="1:7" ht="15.75" customHeight="1" thickBot="1" x14ac:dyDescent="0.3">
      <c r="A5" s="72"/>
      <c r="B5" s="74"/>
      <c r="C5" s="76"/>
      <c r="D5" s="76"/>
      <c r="E5" s="74"/>
      <c r="F5" s="70"/>
      <c r="G5" s="35" t="s">
        <v>29</v>
      </c>
    </row>
    <row r="6" spans="1:7" ht="17.25" x14ac:dyDescent="0.3">
      <c r="A6" s="46" t="s">
        <v>32</v>
      </c>
      <c r="B6" s="5"/>
      <c r="C6" s="5"/>
      <c r="D6" s="5"/>
      <c r="E6" s="5"/>
      <c r="F6" s="52"/>
      <c r="G6" s="47"/>
    </row>
    <row r="7" spans="1:7" ht="17.25" x14ac:dyDescent="0.3">
      <c r="A7" s="6" t="s">
        <v>33</v>
      </c>
      <c r="B7" s="6"/>
      <c r="C7" s="7">
        <v>16743375000</v>
      </c>
      <c r="D7" s="7">
        <v>8955025000</v>
      </c>
      <c r="E7" s="22">
        <v>0</v>
      </c>
      <c r="F7" s="53"/>
      <c r="G7" s="8"/>
    </row>
    <row r="8" spans="1:7" ht="18" thickBot="1" x14ac:dyDescent="0.35">
      <c r="A8" s="6" t="s">
        <v>34</v>
      </c>
      <c r="B8" s="6"/>
      <c r="C8" s="7"/>
      <c r="D8" s="7"/>
      <c r="E8" s="5"/>
      <c r="F8" s="53"/>
      <c r="G8" s="8"/>
    </row>
    <row r="9" spans="1:7" ht="18" thickBot="1" x14ac:dyDescent="0.35">
      <c r="A9" s="48" t="s">
        <v>35</v>
      </c>
      <c r="B9" s="49"/>
      <c r="C9" s="50">
        <f>SUM(C7:C8)</f>
        <v>16743375000</v>
      </c>
      <c r="D9" s="50">
        <f>SUM(D7:D8)</f>
        <v>8955025000</v>
      </c>
      <c r="E9" s="50">
        <f>SUM(E7:E8)</f>
        <v>0</v>
      </c>
      <c r="F9" s="50">
        <f>SUM(F7:F8)</f>
        <v>0</v>
      </c>
      <c r="G9" s="51"/>
    </row>
    <row r="10" spans="1:7" ht="17.25" x14ac:dyDescent="0.3">
      <c r="A10" s="11" t="s">
        <v>6</v>
      </c>
      <c r="B10" s="5"/>
      <c r="C10" s="5"/>
      <c r="D10" s="12"/>
      <c r="E10" s="5"/>
      <c r="F10" s="13"/>
      <c r="G10" s="13"/>
    </row>
    <row r="11" spans="1:7" ht="17.25" x14ac:dyDescent="0.3">
      <c r="A11" s="14" t="s">
        <v>7</v>
      </c>
      <c r="B11" s="6"/>
      <c r="C11" s="6"/>
      <c r="D11" s="6"/>
      <c r="E11" s="6"/>
      <c r="F11" s="8"/>
      <c r="G11" s="8"/>
    </row>
    <row r="12" spans="1:7" ht="17.25" x14ac:dyDescent="0.3">
      <c r="A12" s="6" t="s">
        <v>8</v>
      </c>
      <c r="B12" s="6"/>
      <c r="C12" s="7">
        <v>7889173849</v>
      </c>
      <c r="D12" s="15">
        <v>5984005276</v>
      </c>
      <c r="E12" s="7">
        <f>SUM(C12-D12)</f>
        <v>1905168573</v>
      </c>
      <c r="F12" s="54">
        <f>E12/C12*100%</f>
        <v>0.24149151856268086</v>
      </c>
      <c r="G12" s="36"/>
    </row>
    <row r="13" spans="1:7" ht="17.25" x14ac:dyDescent="0.3">
      <c r="A13" s="6" t="s">
        <v>9</v>
      </c>
      <c r="B13" s="6"/>
      <c r="C13" s="7">
        <v>376388500</v>
      </c>
      <c r="D13" s="15">
        <v>140263000</v>
      </c>
      <c r="E13" s="7">
        <f t="shared" ref="E13:E20" si="0">SUM(C13-D13)</f>
        <v>236125500</v>
      </c>
      <c r="F13" s="54">
        <f t="shared" ref="F13:F20" si="1">E13/C13*100%</f>
        <v>0.6273451500245093</v>
      </c>
      <c r="G13" s="36"/>
    </row>
    <row r="14" spans="1:7" ht="17.25" x14ac:dyDescent="0.3">
      <c r="A14" s="6" t="s">
        <v>10</v>
      </c>
      <c r="B14" s="6"/>
      <c r="C14" s="7">
        <v>325095000</v>
      </c>
      <c r="D14" s="15">
        <v>37461250</v>
      </c>
      <c r="E14" s="7">
        <f t="shared" si="0"/>
        <v>287633750</v>
      </c>
      <c r="F14" s="54">
        <f t="shared" si="1"/>
        <v>0.88476829849736227</v>
      </c>
      <c r="G14" s="36"/>
    </row>
    <row r="15" spans="1:7" ht="17.25" x14ac:dyDescent="0.3">
      <c r="A15" s="6" t="s">
        <v>11</v>
      </c>
      <c r="B15" s="6"/>
      <c r="C15" s="7">
        <v>212653600</v>
      </c>
      <c r="D15" s="15">
        <v>68861487</v>
      </c>
      <c r="E15" s="7">
        <f t="shared" si="0"/>
        <v>143792113</v>
      </c>
      <c r="F15" s="54">
        <f t="shared" si="1"/>
        <v>0.67618000823875068</v>
      </c>
      <c r="G15" s="36"/>
    </row>
    <row r="16" spans="1:7" ht="17.25" x14ac:dyDescent="0.3">
      <c r="A16" s="6" t="s">
        <v>12</v>
      </c>
      <c r="B16" s="6"/>
      <c r="C16" s="7">
        <f>SUM('[1]REALISASI ANGG. 3'!$E$128)</f>
        <v>0</v>
      </c>
      <c r="D16" s="15">
        <f>'[2]REALISASI ANGG. 3'!$F$128</f>
        <v>0</v>
      </c>
      <c r="E16" s="7">
        <f t="shared" si="0"/>
        <v>0</v>
      </c>
      <c r="F16" s="54">
        <v>0</v>
      </c>
      <c r="G16" s="36"/>
    </row>
    <row r="17" spans="1:8" ht="17.25" x14ac:dyDescent="0.3">
      <c r="A17" s="6" t="s">
        <v>13</v>
      </c>
      <c r="B17" s="6"/>
      <c r="C17" s="7">
        <v>84000000</v>
      </c>
      <c r="D17" s="15">
        <v>60745780</v>
      </c>
      <c r="E17" s="7">
        <f t="shared" si="0"/>
        <v>23254220</v>
      </c>
      <c r="F17" s="54">
        <f t="shared" si="1"/>
        <v>0.27683595238095238</v>
      </c>
      <c r="G17" s="36"/>
    </row>
    <row r="18" spans="1:8" ht="17.25" x14ac:dyDescent="0.3">
      <c r="A18" s="6" t="s">
        <v>14</v>
      </c>
      <c r="B18" s="6"/>
      <c r="C18" s="7">
        <v>766000000</v>
      </c>
      <c r="D18" s="15">
        <v>197806200</v>
      </c>
      <c r="E18" s="7">
        <f t="shared" si="0"/>
        <v>568193800</v>
      </c>
      <c r="F18" s="54">
        <f t="shared" si="1"/>
        <v>0.74176736292428203</v>
      </c>
      <c r="G18" s="36">
        <v>40500000</v>
      </c>
    </row>
    <row r="19" spans="1:8" ht="17.25" x14ac:dyDescent="0.3">
      <c r="A19" s="6" t="s">
        <v>15</v>
      </c>
      <c r="B19" s="6"/>
      <c r="C19" s="7">
        <v>12000000</v>
      </c>
      <c r="D19" s="15">
        <v>0</v>
      </c>
      <c r="E19" s="7">
        <f t="shared" si="0"/>
        <v>12000000</v>
      </c>
      <c r="F19" s="54">
        <f t="shared" si="1"/>
        <v>1</v>
      </c>
      <c r="G19" s="36"/>
    </row>
    <row r="20" spans="1:8" ht="18" thickBot="1" x14ac:dyDescent="0.35">
      <c r="A20" s="9" t="s">
        <v>16</v>
      </c>
      <c r="B20" s="9"/>
      <c r="C20" s="16">
        <v>86000000</v>
      </c>
      <c r="D20" s="15">
        <v>0</v>
      </c>
      <c r="E20" s="7">
        <f t="shared" si="0"/>
        <v>86000000</v>
      </c>
      <c r="F20" s="55">
        <f t="shared" si="1"/>
        <v>1</v>
      </c>
      <c r="G20" s="37"/>
    </row>
    <row r="21" spans="1:8" ht="18" thickBot="1" x14ac:dyDescent="0.35">
      <c r="A21" s="18" t="s">
        <v>17</v>
      </c>
      <c r="B21" s="19"/>
      <c r="C21" s="20">
        <f>SUM(C12:C20)</f>
        <v>9751310949</v>
      </c>
      <c r="D21" s="21">
        <f>SUM(D12:D20)</f>
        <v>6489142993</v>
      </c>
      <c r="E21" s="20">
        <f>SUM(E12:E20)</f>
        <v>3262167956</v>
      </c>
      <c r="F21" s="56">
        <f>E21/D21*100%</f>
        <v>0.50271167695317887</v>
      </c>
      <c r="G21" s="21">
        <f>SUM(G12:G20)</f>
        <v>40500000</v>
      </c>
      <c r="H21" s="42"/>
    </row>
    <row r="22" spans="1:8" ht="17.25" x14ac:dyDescent="0.3">
      <c r="A22" s="11" t="s">
        <v>18</v>
      </c>
      <c r="B22" s="5"/>
      <c r="C22" s="22"/>
      <c r="D22" s="23"/>
      <c r="E22" s="22"/>
      <c r="F22" s="57"/>
      <c r="G22" s="13"/>
    </row>
    <row r="23" spans="1:8" ht="17.25" x14ac:dyDescent="0.3">
      <c r="A23" s="9" t="s">
        <v>19</v>
      </c>
      <c r="B23" s="9"/>
      <c r="C23" s="16"/>
      <c r="D23" s="17">
        <f>'[2]MUTASI KAS 1  (2)'!$K$190+'[1]MUTASI KAS 2'!$K$29</f>
        <v>0</v>
      </c>
      <c r="E23" s="16"/>
      <c r="F23" s="10"/>
      <c r="G23" s="10"/>
    </row>
    <row r="24" spans="1:8" ht="18" thickBot="1" x14ac:dyDescent="0.35">
      <c r="A24" s="38" t="s">
        <v>31</v>
      </c>
      <c r="B24" s="39"/>
      <c r="C24" s="40"/>
      <c r="D24" s="41">
        <v>82800000</v>
      </c>
      <c r="E24" s="45"/>
      <c r="F24" s="43"/>
      <c r="G24" s="44"/>
      <c r="H24" s="42"/>
    </row>
    <row r="25" spans="1:8" ht="16.5" x14ac:dyDescent="0.25">
      <c r="A25" s="24" t="s">
        <v>20</v>
      </c>
      <c r="B25" s="25"/>
      <c r="C25" s="26">
        <f>C21+C23+C24</f>
        <v>9751310949</v>
      </c>
      <c r="D25" s="26">
        <f>D21+D23+D24</f>
        <v>6571942993</v>
      </c>
      <c r="E25" s="26">
        <f>E21+E23+E24</f>
        <v>3262167956</v>
      </c>
      <c r="F25" s="26">
        <f>F21+F23+F24</f>
        <v>0.50271167695317887</v>
      </c>
      <c r="G25" s="26">
        <f t="shared" ref="G25" si="2">G21+G23+G24</f>
        <v>40500000</v>
      </c>
    </row>
    <row r="26" spans="1:8" ht="16.5" x14ac:dyDescent="0.25">
      <c r="A26" s="28" t="s">
        <v>21</v>
      </c>
      <c r="B26" s="28"/>
      <c r="C26" s="29">
        <f>C9-C25</f>
        <v>6992064051</v>
      </c>
      <c r="D26" s="29"/>
      <c r="E26" s="29">
        <f t="shared" ref="E26:F26" si="3">E21-E25</f>
        <v>0</v>
      </c>
      <c r="F26" s="29">
        <f t="shared" si="3"/>
        <v>0</v>
      </c>
      <c r="G26" s="29">
        <f t="shared" ref="G26" si="4">G21-G25</f>
        <v>0</v>
      </c>
    </row>
    <row r="27" spans="1:8" ht="17.25" x14ac:dyDescent="0.3">
      <c r="A27" s="31"/>
      <c r="B27" s="31"/>
      <c r="C27" s="31"/>
      <c r="D27" s="31" t="s">
        <v>45</v>
      </c>
      <c r="E27" s="32" t="s">
        <v>43</v>
      </c>
      <c r="F27" s="31"/>
      <c r="G27" s="31"/>
    </row>
    <row r="28" spans="1:8" ht="17.25" x14ac:dyDescent="0.3">
      <c r="A28" s="31"/>
      <c r="B28" s="31"/>
      <c r="C28" s="31"/>
      <c r="D28" s="31"/>
      <c r="E28" s="33" t="s">
        <v>44</v>
      </c>
      <c r="F28" s="31"/>
      <c r="G28" s="31"/>
    </row>
    <row r="29" spans="1:8" x14ac:dyDescent="0.25">
      <c r="A29" t="s">
        <v>39</v>
      </c>
      <c r="E29" t="s">
        <v>41</v>
      </c>
    </row>
    <row r="30" spans="1:8" x14ac:dyDescent="0.25">
      <c r="A30" t="s">
        <v>40</v>
      </c>
      <c r="E30" t="s">
        <v>40</v>
      </c>
    </row>
    <row r="34" spans="1:5" ht="15.75" x14ac:dyDescent="0.25">
      <c r="A34" s="58" t="s">
        <v>37</v>
      </c>
      <c r="E34" s="58" t="s">
        <v>38</v>
      </c>
    </row>
  </sheetData>
  <mergeCells count="6">
    <mergeCell ref="F4:F5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5" scale="9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workbookViewId="0">
      <selection activeCell="F27" sqref="F27"/>
    </sheetView>
  </sheetViews>
  <sheetFormatPr defaultRowHeight="15" x14ac:dyDescent="0.25"/>
  <cols>
    <col min="1" max="1" width="34.7109375" customWidth="1"/>
    <col min="2" max="2" width="9.42578125" customWidth="1"/>
    <col min="3" max="3" width="27.85546875" customWidth="1"/>
    <col min="4" max="4" width="24.85546875" customWidth="1"/>
    <col min="5" max="5" width="22.7109375" customWidth="1"/>
    <col min="6" max="6" width="18.28515625" bestFit="1" customWidth="1"/>
    <col min="7" max="7" width="17.5703125" customWidth="1"/>
  </cols>
  <sheetData>
    <row r="1" spans="1:7" ht="18.75" x14ac:dyDescent="0.3">
      <c r="A1" s="1"/>
      <c r="B1" s="2"/>
      <c r="C1" s="2" t="s">
        <v>0</v>
      </c>
      <c r="D1" s="2"/>
      <c r="E1" s="3"/>
      <c r="F1" s="4"/>
      <c r="G1" s="4"/>
    </row>
    <row r="2" spans="1:7" ht="18.75" x14ac:dyDescent="0.3">
      <c r="A2" s="1"/>
      <c r="B2" s="2"/>
      <c r="C2" s="2" t="s">
        <v>1</v>
      </c>
      <c r="D2" s="2"/>
      <c r="E2" s="3"/>
      <c r="F2" s="4"/>
      <c r="G2" s="4"/>
    </row>
    <row r="3" spans="1:7" ht="19.5" thickBot="1" x14ac:dyDescent="0.35">
      <c r="A3" s="1"/>
      <c r="B3" s="2"/>
      <c r="C3" s="2" t="s">
        <v>23</v>
      </c>
      <c r="D3" s="2"/>
      <c r="E3" s="3"/>
      <c r="F3" s="4"/>
      <c r="G3" s="4"/>
    </row>
    <row r="4" spans="1:7" ht="15" customHeight="1" x14ac:dyDescent="0.25">
      <c r="A4" s="71" t="s">
        <v>2</v>
      </c>
      <c r="B4" s="73" t="s">
        <v>3</v>
      </c>
      <c r="C4" s="75" t="s">
        <v>27</v>
      </c>
      <c r="D4" s="75" t="s">
        <v>4</v>
      </c>
      <c r="E4" s="73" t="s">
        <v>5</v>
      </c>
      <c r="F4" s="34" t="s">
        <v>28</v>
      </c>
      <c r="G4" s="69" t="s">
        <v>30</v>
      </c>
    </row>
    <row r="5" spans="1:7" ht="15.75" customHeight="1" thickBot="1" x14ac:dyDescent="0.3">
      <c r="A5" s="72"/>
      <c r="B5" s="74"/>
      <c r="C5" s="76"/>
      <c r="D5" s="76"/>
      <c r="E5" s="74"/>
      <c r="F5" s="35" t="s">
        <v>29</v>
      </c>
      <c r="G5" s="70"/>
    </row>
    <row r="6" spans="1:7" ht="17.25" x14ac:dyDescent="0.3">
      <c r="A6" s="11" t="s">
        <v>6</v>
      </c>
      <c r="B6" s="5"/>
      <c r="C6" s="5"/>
      <c r="D6" s="12"/>
      <c r="E6" s="5"/>
      <c r="F6" s="13"/>
      <c r="G6" s="13"/>
    </row>
    <row r="7" spans="1:7" ht="17.25" x14ac:dyDescent="0.3">
      <c r="A7" s="14" t="s">
        <v>7</v>
      </c>
      <c r="B7" s="6"/>
      <c r="C7" s="6"/>
      <c r="D7" s="6"/>
      <c r="E7" s="6"/>
      <c r="F7" s="8"/>
      <c r="G7" s="8"/>
    </row>
    <row r="8" spans="1:7" ht="17.25" x14ac:dyDescent="0.3">
      <c r="A8" s="6" t="s">
        <v>8</v>
      </c>
      <c r="B8" s="6"/>
      <c r="C8" s="7">
        <v>7203549364</v>
      </c>
      <c r="D8" s="15">
        <v>6487363337</v>
      </c>
      <c r="E8" s="7">
        <f>SUM(C8-D8)</f>
        <v>716186027</v>
      </c>
      <c r="F8" s="36">
        <v>0</v>
      </c>
      <c r="G8" s="36">
        <f>SUM(E8-F8)</f>
        <v>716186027</v>
      </c>
    </row>
    <row r="9" spans="1:7" ht="17.25" x14ac:dyDescent="0.3">
      <c r="A9" s="6" t="s">
        <v>9</v>
      </c>
      <c r="B9" s="6"/>
      <c r="C9" s="7">
        <v>778112500</v>
      </c>
      <c r="D9" s="15">
        <v>87440430</v>
      </c>
      <c r="E9" s="7">
        <f t="shared" ref="E9:E16" si="0">SUM(C9-D9)</f>
        <v>690672070</v>
      </c>
      <c r="F9" s="36">
        <v>0</v>
      </c>
      <c r="G9" s="36">
        <f t="shared" ref="G9:G16" si="1">SUM(E9-F9)</f>
        <v>690672070</v>
      </c>
    </row>
    <row r="10" spans="1:7" ht="17.25" x14ac:dyDescent="0.3">
      <c r="A10" s="6" t="s">
        <v>10</v>
      </c>
      <c r="B10" s="6"/>
      <c r="C10" s="7">
        <v>123962500</v>
      </c>
      <c r="D10" s="15">
        <v>36995650</v>
      </c>
      <c r="E10" s="7">
        <f t="shared" si="0"/>
        <v>86966850</v>
      </c>
      <c r="F10" s="36">
        <v>0</v>
      </c>
      <c r="G10" s="36">
        <f t="shared" si="1"/>
        <v>86966850</v>
      </c>
    </row>
    <row r="11" spans="1:7" ht="17.25" x14ac:dyDescent="0.3">
      <c r="A11" s="6" t="s">
        <v>11</v>
      </c>
      <c r="B11" s="6"/>
      <c r="C11" s="7">
        <v>135500000</v>
      </c>
      <c r="D11" s="15">
        <v>38212500</v>
      </c>
      <c r="E11" s="7">
        <f t="shared" si="0"/>
        <v>97287500</v>
      </c>
      <c r="F11" s="36">
        <v>0</v>
      </c>
      <c r="G11" s="36">
        <f t="shared" si="1"/>
        <v>97287500</v>
      </c>
    </row>
    <row r="12" spans="1:7" ht="17.25" x14ac:dyDescent="0.3">
      <c r="A12" s="6" t="s">
        <v>12</v>
      </c>
      <c r="B12" s="6"/>
      <c r="C12" s="7">
        <f>SUM('[1]REALISASI ANGG. 3'!$E$128)</f>
        <v>0</v>
      </c>
      <c r="D12" s="15">
        <f>SUM('[1]REALISASI ANGG. 3'!$F$128)</f>
        <v>0</v>
      </c>
      <c r="E12" s="7">
        <f t="shared" si="0"/>
        <v>0</v>
      </c>
      <c r="F12" s="36">
        <v>0</v>
      </c>
      <c r="G12" s="36">
        <f t="shared" si="1"/>
        <v>0</v>
      </c>
    </row>
    <row r="13" spans="1:7" ht="17.25" x14ac:dyDescent="0.3">
      <c r="A13" s="6" t="s">
        <v>13</v>
      </c>
      <c r="B13" s="6"/>
      <c r="C13" s="7">
        <v>63000000</v>
      </c>
      <c r="D13" s="15">
        <f>SUM('[1]REALISASI ANGG. 3'!$F$138)</f>
        <v>0</v>
      </c>
      <c r="E13" s="7">
        <f t="shared" si="0"/>
        <v>63000000</v>
      </c>
      <c r="F13" s="36">
        <v>0</v>
      </c>
      <c r="G13" s="36">
        <f t="shared" si="1"/>
        <v>63000000</v>
      </c>
    </row>
    <row r="14" spans="1:7" ht="17.25" x14ac:dyDescent="0.3">
      <c r="A14" s="6" t="s">
        <v>14</v>
      </c>
      <c r="B14" s="6"/>
      <c r="C14" s="7">
        <v>488000000</v>
      </c>
      <c r="D14" s="15">
        <v>0</v>
      </c>
      <c r="E14" s="7">
        <f t="shared" si="0"/>
        <v>488000000</v>
      </c>
      <c r="F14" s="36">
        <v>0</v>
      </c>
      <c r="G14" s="36">
        <f t="shared" si="1"/>
        <v>488000000</v>
      </c>
    </row>
    <row r="15" spans="1:7" ht="17.25" x14ac:dyDescent="0.3">
      <c r="A15" s="6" t="s">
        <v>15</v>
      </c>
      <c r="B15" s="6"/>
      <c r="C15" s="7">
        <v>0</v>
      </c>
      <c r="D15" s="15">
        <v>0</v>
      </c>
      <c r="E15" s="7">
        <f t="shared" si="0"/>
        <v>0</v>
      </c>
      <c r="F15" s="36">
        <v>0</v>
      </c>
      <c r="G15" s="36">
        <f t="shared" si="1"/>
        <v>0</v>
      </c>
    </row>
    <row r="16" spans="1:7" ht="18" thickBot="1" x14ac:dyDescent="0.35">
      <c r="A16" s="9" t="s">
        <v>16</v>
      </c>
      <c r="B16" s="9"/>
      <c r="C16" s="16">
        <v>0</v>
      </c>
      <c r="D16" s="17">
        <f>SUM('[1]REALISASI ANGG. 3'!$F$178)</f>
        <v>0</v>
      </c>
      <c r="E16" s="7">
        <f t="shared" si="0"/>
        <v>0</v>
      </c>
      <c r="F16" s="37">
        <v>0</v>
      </c>
      <c r="G16" s="36">
        <f t="shared" si="1"/>
        <v>0</v>
      </c>
    </row>
    <row r="17" spans="1:7" ht="18" thickBot="1" x14ac:dyDescent="0.35">
      <c r="A17" s="18" t="s">
        <v>17</v>
      </c>
      <c r="B17" s="19"/>
      <c r="C17" s="20">
        <f>SUM(C8:C16)</f>
        <v>8792124364</v>
      </c>
      <c r="D17" s="21">
        <f>SUM(D8:D16)</f>
        <v>6650011917</v>
      </c>
      <c r="E17" s="20">
        <f>SUM(E8:E16)</f>
        <v>2142112447</v>
      </c>
      <c r="F17" s="21">
        <f>SUM(F8:F16)</f>
        <v>0</v>
      </c>
      <c r="G17" s="20">
        <f>SUM(G8:G16)</f>
        <v>2142112447</v>
      </c>
    </row>
    <row r="18" spans="1:7" ht="17.25" x14ac:dyDescent="0.3">
      <c r="A18" s="11" t="s">
        <v>18</v>
      </c>
      <c r="B18" s="5"/>
      <c r="C18" s="22"/>
      <c r="D18" s="23"/>
      <c r="E18" s="22"/>
      <c r="F18" s="13"/>
      <c r="G18" s="13"/>
    </row>
    <row r="19" spans="1:7" ht="18" thickBot="1" x14ac:dyDescent="0.35">
      <c r="A19" s="9" t="s">
        <v>19</v>
      </c>
      <c r="B19" s="9"/>
      <c r="C19" s="16"/>
      <c r="D19" s="17"/>
      <c r="E19" s="16"/>
      <c r="F19" s="10"/>
      <c r="G19" s="10"/>
    </row>
    <row r="20" spans="1:7" ht="16.5" x14ac:dyDescent="0.25">
      <c r="A20" s="24" t="s">
        <v>20</v>
      </c>
      <c r="B20" s="25"/>
      <c r="C20" s="26">
        <f>SUM(C17+C19)</f>
        <v>8792124364</v>
      </c>
      <c r="D20" s="27">
        <f>D17+D19</f>
        <v>6650011917</v>
      </c>
      <c r="E20" s="26">
        <f>SUM(E17+E19)</f>
        <v>2142112447</v>
      </c>
      <c r="F20" s="27">
        <f>F17+F19</f>
        <v>0</v>
      </c>
      <c r="G20" s="26">
        <f>SUM(G17+G19)</f>
        <v>2142112447</v>
      </c>
    </row>
    <row r="21" spans="1:7" ht="16.5" x14ac:dyDescent="0.25">
      <c r="A21" s="28" t="s">
        <v>21</v>
      </c>
      <c r="B21" s="28"/>
      <c r="C21" s="29" t="e">
        <f>#REF!-C20</f>
        <v>#REF!</v>
      </c>
      <c r="D21" s="29" t="e">
        <f>#REF!-D20</f>
        <v>#REF!</v>
      </c>
      <c r="E21" s="29"/>
      <c r="F21" s="30"/>
      <c r="G21" s="30"/>
    </row>
    <row r="22" spans="1:7" ht="17.25" x14ac:dyDescent="0.3">
      <c r="A22" s="31"/>
      <c r="B22" s="31"/>
      <c r="C22" s="31"/>
      <c r="D22" s="31"/>
      <c r="E22" s="32" t="s">
        <v>22</v>
      </c>
      <c r="F22" s="31"/>
      <c r="G22" s="31"/>
    </row>
    <row r="23" spans="1:7" ht="17.25" x14ac:dyDescent="0.3">
      <c r="A23" s="31"/>
      <c r="B23" s="31"/>
      <c r="C23" s="31"/>
      <c r="D23" s="31"/>
      <c r="E23" s="33" t="s">
        <v>24</v>
      </c>
      <c r="F23" s="31"/>
      <c r="G23" s="31"/>
    </row>
    <row r="25" spans="1:7" x14ac:dyDescent="0.25">
      <c r="A25" t="s">
        <v>26</v>
      </c>
      <c r="E25" t="s">
        <v>25</v>
      </c>
    </row>
  </sheetData>
  <mergeCells count="6">
    <mergeCell ref="G4:G5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LAPORAN REALISASI ANGGARAN  4</vt:lpstr>
      <vt:lpstr>LAPORAN REALISASI ANGGARAN  3</vt:lpstr>
      <vt:lpstr>LAPORAN REALISASI ANGGARAN 2</vt:lpstr>
      <vt:lpstr>LAPORAN REALISASI ANGGARAN 1</vt:lpstr>
      <vt:lpstr>'LAPORAN REALISASI ANGGARAN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FAKULTAS EKONOMI</cp:lastModifiedBy>
  <cp:lastPrinted>2025-02-03T02:34:43Z</cp:lastPrinted>
  <dcterms:created xsi:type="dcterms:W3CDTF">2022-11-18T03:34:43Z</dcterms:created>
  <dcterms:modified xsi:type="dcterms:W3CDTF">2025-02-03T05:30:38Z</dcterms:modified>
</cp:coreProperties>
</file>